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C:\Users\Volker\Nextcloud\LIV\Physik\Mechanik\Grundgesetze\"/>
    </mc:Choice>
  </mc:AlternateContent>
  <xr:revisionPtr revIDLastSave="0" documentId="8_{8C217CCA-1CE9-42AB-981B-0D11A756ACE9}" xr6:coauthVersionLast="47" xr6:coauthVersionMax="47" xr10:uidLastSave="{00000000-0000-0000-0000-000000000000}"/>
  <bookViews>
    <workbookView xWindow="-110" yWindow="-110" windowWidth="38620" windowHeight="21220" xr2:uid="{B3B04577-4857-4922-8D09-6C827C3CE509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R5" i="1"/>
  <c r="G14" i="1" l="1"/>
  <c r="L10" i="1" s="1"/>
  <c r="N10" i="1" s="1"/>
  <c r="G11" i="1"/>
  <c r="P10" i="1" s="1"/>
  <c r="P13" i="1" s="1"/>
  <c r="R13" i="1" s="1"/>
  <c r="G21" i="1" l="1"/>
  <c r="L13" i="1"/>
  <c r="L16" i="1" s="1"/>
  <c r="C12" i="1" s="1"/>
</calcChain>
</file>

<file path=xl/sharedStrings.xml><?xml version="1.0" encoding="utf-8"?>
<sst xmlns="http://schemas.openxmlformats.org/spreadsheetml/2006/main" count="38" uniqueCount="37">
  <si>
    <t>Akku</t>
  </si>
  <si>
    <t>Energiedichte</t>
  </si>
  <si>
    <t>Wh/kg</t>
  </si>
  <si>
    <t>Energie</t>
  </si>
  <si>
    <t>Masse</t>
  </si>
  <si>
    <t xml:space="preserve">kg </t>
  </si>
  <si>
    <t>km/h</t>
  </si>
  <si>
    <t>km</t>
  </si>
  <si>
    <t>Fahrstrecke</t>
  </si>
  <si>
    <t>Durchschnittsgeschwindigkeit</t>
  </si>
  <si>
    <t>Maximale Reichweite</t>
  </si>
  <si>
    <t>m/s</t>
  </si>
  <si>
    <t>kW</t>
  </si>
  <si>
    <t>kWh</t>
  </si>
  <si>
    <r>
      <t>F</t>
    </r>
    <r>
      <rPr>
        <b/>
        <sz val="9"/>
        <color theme="1"/>
        <rFont val="Aptos Narrow"/>
        <family val="2"/>
        <scheme val="minor"/>
      </rPr>
      <t>Luft</t>
    </r>
    <r>
      <rPr>
        <b/>
        <sz val="12"/>
        <color theme="1"/>
        <rFont val="Aptos Narrow"/>
        <family val="2"/>
        <scheme val="minor"/>
      </rPr>
      <t xml:space="preserve"> in N</t>
    </r>
  </si>
  <si>
    <r>
      <t>P</t>
    </r>
    <r>
      <rPr>
        <b/>
        <sz val="10"/>
        <color theme="1"/>
        <rFont val="Aptos Narrow"/>
        <family val="2"/>
        <scheme val="minor"/>
      </rPr>
      <t>Luft</t>
    </r>
  </si>
  <si>
    <t>Luft in km/m</t>
  </si>
  <si>
    <r>
      <rPr>
        <b/>
        <sz val="12"/>
        <color theme="1"/>
        <rFont val="Aptos Narrow"/>
        <family val="2"/>
        <scheme val="minor"/>
      </rPr>
      <t>E</t>
    </r>
    <r>
      <rPr>
        <b/>
        <sz val="8"/>
        <color theme="1"/>
        <rFont val="Aptos Narrow"/>
        <family val="2"/>
        <scheme val="minor"/>
      </rPr>
      <t>luft</t>
    </r>
    <r>
      <rPr>
        <b/>
        <sz val="10"/>
        <color theme="1"/>
        <rFont val="Aptos Narrow"/>
        <family val="2"/>
        <scheme val="minor"/>
      </rPr>
      <t xml:space="preserve"> </t>
    </r>
    <r>
      <rPr>
        <b/>
        <sz val="11"/>
        <color theme="1"/>
        <rFont val="Aptos Narrow"/>
        <family val="2"/>
        <scheme val="minor"/>
      </rPr>
      <t>in kWh</t>
    </r>
  </si>
  <si>
    <t>Asphalt</t>
  </si>
  <si>
    <t>Schotter</t>
  </si>
  <si>
    <t>Erdweg</t>
  </si>
  <si>
    <t>Sand</t>
  </si>
  <si>
    <t>cw</t>
  </si>
  <si>
    <t>A</t>
  </si>
  <si>
    <t>Sportwagen</t>
  </si>
  <si>
    <t>Mittelklasse</t>
  </si>
  <si>
    <t>SUV</t>
  </si>
  <si>
    <t>Fahrzeugmasse mit Akku</t>
  </si>
  <si>
    <t>kg</t>
  </si>
  <si>
    <r>
      <t>F</t>
    </r>
    <r>
      <rPr>
        <b/>
        <sz val="10"/>
        <color theme="1"/>
        <rFont val="Aptos Narrow"/>
        <family val="2"/>
        <scheme val="minor"/>
      </rPr>
      <t>R</t>
    </r>
    <r>
      <rPr>
        <b/>
        <sz val="12"/>
        <color theme="1"/>
        <rFont val="Aptos Narrow"/>
        <family val="2"/>
        <scheme val="minor"/>
      </rPr>
      <t xml:space="preserve"> in N</t>
    </r>
  </si>
  <si>
    <r>
      <rPr>
        <b/>
        <sz val="12"/>
        <color theme="1"/>
        <rFont val="Aptos Narrow"/>
        <family val="2"/>
        <scheme val="minor"/>
      </rPr>
      <t>E</t>
    </r>
    <r>
      <rPr>
        <b/>
        <sz val="10"/>
        <color theme="1"/>
        <rFont val="Aptos Narrow"/>
        <family val="2"/>
        <scheme val="minor"/>
      </rPr>
      <t xml:space="preserve">Reib </t>
    </r>
    <r>
      <rPr>
        <b/>
        <sz val="11"/>
        <color theme="1"/>
        <rFont val="Aptos Narrow"/>
        <family val="2"/>
        <scheme val="minor"/>
      </rPr>
      <t>in kWh</t>
    </r>
  </si>
  <si>
    <r>
      <rPr>
        <b/>
        <sz val="12"/>
        <color theme="1"/>
        <rFont val="Aptos Narrow"/>
        <family val="2"/>
        <scheme val="minor"/>
      </rPr>
      <t>E</t>
    </r>
    <r>
      <rPr>
        <b/>
        <sz val="8"/>
        <color theme="1"/>
        <rFont val="Aptos Narrow"/>
        <family val="2"/>
        <scheme val="minor"/>
      </rPr>
      <t>ges.</t>
    </r>
    <r>
      <rPr>
        <b/>
        <sz val="10"/>
        <color theme="1"/>
        <rFont val="Aptos Narrow"/>
        <family val="2"/>
        <scheme val="minor"/>
      </rPr>
      <t xml:space="preserve"> </t>
    </r>
    <r>
      <rPr>
        <b/>
        <sz val="11"/>
        <color theme="1"/>
        <rFont val="Aptos Narrow"/>
        <family val="2"/>
        <scheme val="minor"/>
      </rPr>
      <t>in kWh</t>
    </r>
  </si>
  <si>
    <t>360 Wh/kg angestrebt</t>
  </si>
  <si>
    <t>Tempo</t>
  </si>
  <si>
    <t>Weite</t>
  </si>
  <si>
    <t>Eingabewerte</t>
  </si>
  <si>
    <t>Widerstände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</si>
</sst>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1" fillId="0" borderId="0" xfId="0" applyFont="1"/>
    <xf numFmtId="0" fontId="0" fillId="3" borderId="0" xfId="0" applyFill="1"/>
    <xf numFmtId="0" fontId="0" fillId="2" borderId="0" xfId="0" applyFill="1"/>
    <xf numFmtId="0" fontId="1" fillId="2" borderId="0" xfId="0" applyFont="1" applyFill="1"/>
    <xf numFmtId="1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2" fontId="1" fillId="4" borderId="0" xfId="0" applyNumberFormat="1" applyFont="1" applyFill="1" applyBorder="1" applyAlignment="1">
      <alignment horizontal="center"/>
    </xf>
    <xf numFmtId="0" fontId="0" fillId="5" borderId="0" xfId="0" applyFill="1"/>
    <xf numFmtId="0" fontId="1" fillId="6" borderId="0" xfId="0" applyFont="1" applyFill="1"/>
    <xf numFmtId="0" fontId="1" fillId="8" borderId="0" xfId="0" applyFont="1" applyFill="1"/>
    <xf numFmtId="1" fontId="1" fillId="8" borderId="0" xfId="0" applyNumberFormat="1" applyFont="1" applyFill="1"/>
    <xf numFmtId="0" fontId="1" fillId="6" borderId="0" xfId="0" applyFont="1" applyFill="1" applyAlignment="1">
      <alignment horizontal="left"/>
    </xf>
    <xf numFmtId="0" fontId="1" fillId="6" borderId="0" xfId="0" applyFont="1" applyFill="1" applyAlignment="1">
      <alignment horizontal="center"/>
    </xf>
    <xf numFmtId="1" fontId="1" fillId="6" borderId="0" xfId="0" applyNumberFormat="1" applyFont="1" applyFill="1"/>
    <xf numFmtId="0" fontId="1" fillId="7" borderId="0" xfId="0" applyFont="1" applyFill="1"/>
    <xf numFmtId="0" fontId="7" fillId="0" borderId="0" xfId="0" applyFont="1"/>
    <xf numFmtId="0" fontId="8" fillId="0" borderId="0" xfId="0" applyFont="1"/>
    <xf numFmtId="0" fontId="1" fillId="3" borderId="0" xfId="0" applyFont="1" applyFill="1"/>
    <xf numFmtId="0" fontId="1" fillId="9" borderId="0" xfId="0" applyFont="1" applyFill="1"/>
    <xf numFmtId="0" fontId="0" fillId="0" borderId="0" xfId="0" applyFill="1"/>
    <xf numFmtId="0" fontId="1" fillId="0" borderId="0" xfId="0" applyFont="1" applyFill="1"/>
    <xf numFmtId="0" fontId="1" fillId="5" borderId="0" xfId="0" applyFont="1" applyFill="1"/>
    <xf numFmtId="1" fontId="9" fillId="5" borderId="0" xfId="0" applyNumberFormat="1" applyFont="1" applyFill="1"/>
    <xf numFmtId="0" fontId="9" fillId="0" borderId="0" xfId="0" applyFont="1"/>
    <xf numFmtId="0" fontId="9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  <color rgb="FFFFCCCC"/>
      <color rgb="FFFF99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810338925025678E-2"/>
          <c:y val="7.3826528891014487E-2"/>
          <c:w val="0.94749403341288785"/>
          <c:h val="0.898148148148148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Tabelle1!$C$12</c:f>
              <c:numCache>
                <c:formatCode>0.00</c:formatCode>
                <c:ptCount val="1"/>
                <c:pt idx="0">
                  <c:v>31.485075445816218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B-461D-A8C2-2736DA21E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1457160"/>
        <c:axId val="781456800"/>
      </c:barChart>
      <c:catAx>
        <c:axId val="7814571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de-DE"/>
          </a:p>
        </c:txPr>
        <c:crossAx val="781456800"/>
        <c:crossesAt val="0"/>
        <c:auto val="1"/>
        <c:lblAlgn val="ctr"/>
        <c:lblOffset val="100"/>
        <c:noMultiLvlLbl val="0"/>
      </c:catAx>
      <c:valAx>
        <c:axId val="781456800"/>
        <c:scaling>
          <c:orientation val="minMax"/>
          <c:max val="100"/>
          <c:min val="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one"/>
        <c:crossAx val="781457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noFill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pin" dx="31" fmlaLink="C11" inc="10" max="70" min="20" page="10" val="50"/>
</file>

<file path=xl/ctrlProps/ctrlProp2.xml><?xml version="1.0" encoding="utf-8"?>
<formControlPr xmlns="http://schemas.microsoft.com/office/spreadsheetml/2009/9/main" objectType="Spin" dx="31" fmlaLink="C14" inc="10" max="200" min="30" page="10" val="130"/>
</file>

<file path=xl/ctrlProps/ctrlProp3.xml><?xml version="1.0" encoding="utf-8"?>
<formControlPr xmlns="http://schemas.microsoft.com/office/spreadsheetml/2009/9/main" objectType="Spin" dx="31" fmlaLink="C17" inc="50" max="400" page="10" val="200"/>
</file>

<file path=xl/ctrlProps/ctrlProp4.xml><?xml version="1.0" encoding="utf-8"?>
<formControlPr xmlns="http://schemas.microsoft.com/office/spreadsheetml/2009/9/main" objectType="Drop" dropLines="4" dropStyle="combo" dx="31" fmlaLink="Tabelle2!$G$9" fmlaRange="Tabelle2!$C$9:$D$12" noThreeD="1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472281</xdr:colOff>
      <xdr:row>2</xdr:row>
      <xdr:rowOff>95251</xdr:rowOff>
    </xdr:from>
    <xdr:to>
      <xdr:col>8</xdr:col>
      <xdr:colOff>198438</xdr:colOff>
      <xdr:row>18</xdr:row>
      <xdr:rowOff>146844</xdr:rowOff>
    </xdr:to>
    <xdr:sp macro="" textlink="">
      <xdr:nvSpPr>
        <xdr:cNvPr id="8" name="Rechteck: abgerundete Ecken 7">
          <a:extLst>
            <a:ext uri="{FF2B5EF4-FFF2-40B4-BE49-F238E27FC236}">
              <a16:creationId xmlns:a16="http://schemas.microsoft.com/office/drawing/2014/main" id="{15AFC036-16D8-9645-48A0-B3B297AA8EB1}"/>
            </a:ext>
          </a:extLst>
        </xdr:cNvPr>
        <xdr:cNvSpPr/>
      </xdr:nvSpPr>
      <xdr:spPr>
        <a:xfrm>
          <a:off x="472281" y="460376"/>
          <a:ext cx="3980657" cy="3167062"/>
        </a:xfrm>
        <a:prstGeom prst="roundRect">
          <a:avLst/>
        </a:prstGeom>
        <a:noFill/>
        <a:ln w="28575"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 kern="1200"/>
        </a:p>
      </xdr:txBody>
    </xdr:sp>
    <xdr:clientData/>
  </xdr:twoCellAnchor>
  <xdr:twoCellAnchor editAs="oneCell">
    <xdr:from>
      <xdr:col>9</xdr:col>
      <xdr:colOff>6350</xdr:colOff>
      <xdr:row>9</xdr:row>
      <xdr:rowOff>80433</xdr:rowOff>
    </xdr:from>
    <xdr:to>
      <xdr:col>10</xdr:col>
      <xdr:colOff>421928</xdr:colOff>
      <xdr:row>17</xdr:row>
      <xdr:rowOff>93693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A19DBC3-A268-640C-C84C-0D129734A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0350" y="1756833"/>
          <a:ext cx="903734" cy="1623994"/>
        </a:xfrm>
        <a:prstGeom prst="rect">
          <a:avLst/>
        </a:prstGeom>
      </xdr:spPr>
    </xdr:pic>
    <xdr:clientData/>
  </xdr:twoCellAnchor>
  <xdr:twoCellAnchor>
    <xdr:from>
      <xdr:col>7</xdr:col>
      <xdr:colOff>210343</xdr:colOff>
      <xdr:row>9</xdr:row>
      <xdr:rowOff>39683</xdr:rowOff>
    </xdr:from>
    <xdr:to>
      <xdr:col>11</xdr:col>
      <xdr:colOff>535781</xdr:colOff>
      <xdr:row>17</xdr:row>
      <xdr:rowOff>119058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1EC9022A-A7D3-54CF-864C-47298D7FEE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3849</xdr:colOff>
      <xdr:row>9</xdr:row>
      <xdr:rowOff>84666</xdr:rowOff>
    </xdr:from>
    <xdr:to>
      <xdr:col>10</xdr:col>
      <xdr:colOff>419427</xdr:colOff>
      <xdr:row>17</xdr:row>
      <xdr:rowOff>97164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FBB8382-3DEB-4BBD-A7FD-3543109D5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7849" y="1747211"/>
          <a:ext cx="903734" cy="160937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2</xdr:col>
          <xdr:colOff>0</xdr:colOff>
          <xdr:row>11</xdr:row>
          <xdr:rowOff>82550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666750</xdr:colOff>
          <xdr:row>13</xdr:row>
          <xdr:rowOff>0</xdr:rowOff>
        </xdr:from>
        <xdr:to>
          <xdr:col>2</xdr:col>
          <xdr:colOff>6350</xdr:colOff>
          <xdr:row>14</xdr:row>
          <xdr:rowOff>57150</xdr:rowOff>
        </xdr:to>
        <xdr:sp macro="" textlink="">
          <xdr:nvSpPr>
            <xdr:cNvPr id="1027" name="Spinner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16</xdr:row>
          <xdr:rowOff>12700</xdr:rowOff>
        </xdr:from>
        <xdr:to>
          <xdr:col>2</xdr:col>
          <xdr:colOff>0</xdr:colOff>
          <xdr:row>17</xdr:row>
          <xdr:rowOff>57150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11</xdr:col>
      <xdr:colOff>890441</xdr:colOff>
      <xdr:row>2</xdr:row>
      <xdr:rowOff>140710</xdr:rowOff>
    </xdr:from>
    <xdr:to>
      <xdr:col>14</xdr:col>
      <xdr:colOff>662780</xdr:colOff>
      <xdr:row>5</xdr:row>
      <xdr:rowOff>15875</xdr:rowOff>
    </xdr:to>
    <xdr:sp macro="" textlink="">
      <xdr:nvSpPr>
        <xdr:cNvPr id="4" name="Sprechblase: rechteckig mit abgerundeten Ecken 3">
          <a:extLst>
            <a:ext uri="{FF2B5EF4-FFF2-40B4-BE49-F238E27FC236}">
              <a16:creationId xmlns:a16="http://schemas.microsoft.com/office/drawing/2014/main" id="{ABCF2626-79C4-4026-8832-F3FA543CBF53}"/>
            </a:ext>
          </a:extLst>
        </xdr:cNvPr>
        <xdr:cNvSpPr/>
      </xdr:nvSpPr>
      <xdr:spPr>
        <a:xfrm>
          <a:off x="6668941" y="505835"/>
          <a:ext cx="1633683" cy="422853"/>
        </a:xfrm>
        <a:prstGeom prst="wedgeRoundRectCallout">
          <a:avLst>
            <a:gd name="adj1" fmla="val -57895"/>
            <a:gd name="adj2" fmla="val 4499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800">
              <a:solidFill>
                <a:schemeClr val="tx1"/>
              </a:solidFill>
            </a:rPr>
            <a:t>Luftwiderstand</a:t>
          </a:r>
          <a:r>
            <a:rPr lang="de-DE" sz="800" baseline="0">
              <a:solidFill>
                <a:schemeClr val="tx1"/>
              </a:solidFill>
            </a:rPr>
            <a:t> ohne Geschwindigkeitsabhängigkeit</a:t>
          </a:r>
          <a:endParaRPr lang="de-DE" sz="8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</xdr:row>
          <xdr:rowOff>177800</xdr:rowOff>
        </xdr:from>
        <xdr:to>
          <xdr:col>17</xdr:col>
          <xdr:colOff>77788</xdr:colOff>
          <xdr:row>5</xdr:row>
          <xdr:rowOff>56357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678656</xdr:colOff>
      <xdr:row>19</xdr:row>
      <xdr:rowOff>59531</xdr:rowOff>
    </xdr:from>
    <xdr:to>
      <xdr:col>17</xdr:col>
      <xdr:colOff>696094</xdr:colOff>
      <xdr:row>31</xdr:row>
      <xdr:rowOff>49187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FF3D845-E03C-4595-85D5-A90DDED6A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5344" y="3671094"/>
          <a:ext cx="2232000" cy="2232000"/>
        </a:xfrm>
        <a:prstGeom prst="rect">
          <a:avLst/>
        </a:prstGeom>
      </xdr:spPr>
    </xdr:pic>
    <xdr:clientData/>
  </xdr:twoCellAnchor>
  <xdr:twoCellAnchor editAs="oneCell">
    <xdr:from>
      <xdr:col>11</xdr:col>
      <xdr:colOff>35719</xdr:colOff>
      <xdr:row>19</xdr:row>
      <xdr:rowOff>55562</xdr:rowOff>
    </xdr:from>
    <xdr:to>
      <xdr:col>14</xdr:col>
      <xdr:colOff>420108</xdr:colOff>
      <xdr:row>31</xdr:row>
      <xdr:rowOff>45218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CCA81AAB-B960-47E5-A774-95E29EA98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61063" y="3667125"/>
          <a:ext cx="2245733" cy="2232000"/>
        </a:xfrm>
        <a:prstGeom prst="rect">
          <a:avLst/>
        </a:prstGeom>
      </xdr:spPr>
    </xdr:pic>
    <xdr:clientData/>
  </xdr:twoCellAnchor>
  <xdr:twoCellAnchor>
    <xdr:from>
      <xdr:col>10</xdr:col>
      <xdr:colOff>581025</xdr:colOff>
      <xdr:row>2</xdr:row>
      <xdr:rowOff>92869</xdr:rowOff>
    </xdr:from>
    <xdr:to>
      <xdr:col>18</xdr:col>
      <xdr:colOff>134938</xdr:colOff>
      <xdr:row>18</xdr:row>
      <xdr:rowOff>144463</xdr:rowOff>
    </xdr:to>
    <xdr:sp macro="" textlink="">
      <xdr:nvSpPr>
        <xdr:cNvPr id="9" name="Rechteck: abgerundete Ecken 8">
          <a:extLst>
            <a:ext uri="{FF2B5EF4-FFF2-40B4-BE49-F238E27FC236}">
              <a16:creationId xmlns:a16="http://schemas.microsoft.com/office/drawing/2014/main" id="{651DD6F6-096F-4B25-919E-26A570F2754E}"/>
            </a:ext>
          </a:extLst>
        </xdr:cNvPr>
        <xdr:cNvSpPr/>
      </xdr:nvSpPr>
      <xdr:spPr>
        <a:xfrm>
          <a:off x="5744369" y="457994"/>
          <a:ext cx="5153819" cy="3115469"/>
        </a:xfrm>
        <a:prstGeom prst="roundRect">
          <a:avLst/>
        </a:prstGeom>
        <a:noFill/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6FD23-4EDE-41CB-9E94-5591A4BBF359}">
  <sheetPr codeName="Tabelle1"/>
  <dimension ref="B4:R22"/>
  <sheetViews>
    <sheetView showGridLines="0" tabSelected="1" zoomScale="160" zoomScaleNormal="160" workbookViewId="0">
      <selection activeCell="C26" sqref="C26"/>
    </sheetView>
  </sheetViews>
  <sheetFormatPr baseColWidth="10" defaultRowHeight="14.5" x14ac:dyDescent="0.35"/>
  <cols>
    <col min="1" max="1" width="9.54296875" customWidth="1"/>
    <col min="2" max="2" width="9.81640625" customWidth="1"/>
    <col min="3" max="3" width="11.6328125" customWidth="1"/>
    <col min="4" max="4" width="4.453125" customWidth="1"/>
    <col min="5" max="5" width="3.6328125" customWidth="1"/>
    <col min="6" max="6" width="7" hidden="1" customWidth="1"/>
    <col min="9" max="9" width="6" customWidth="1"/>
    <col min="10" max="10" width="7" customWidth="1"/>
    <col min="12" max="12" width="13.453125" customWidth="1"/>
    <col min="13" max="13" width="2.26953125" customWidth="1"/>
    <col min="17" max="17" width="9.90625" customWidth="1"/>
  </cols>
  <sheetData>
    <row r="4" spans="2:18" x14ac:dyDescent="0.35">
      <c r="P4" s="8"/>
      <c r="Q4" s="8"/>
      <c r="R4" s="8"/>
    </row>
    <row r="5" spans="2:18" ht="18.5" x14ac:dyDescent="0.45">
      <c r="C5" s="33" t="s">
        <v>35</v>
      </c>
      <c r="P5" s="8"/>
      <c r="Q5" s="8"/>
      <c r="R5" s="8">
        <f>VLOOKUP(Tabelle2!G9,Tabelle2!B9:D12,3,FALSE)</f>
        <v>0.01</v>
      </c>
    </row>
    <row r="6" spans="2:18" x14ac:dyDescent="0.35">
      <c r="L6" t="s">
        <v>16</v>
      </c>
      <c r="P6" s="8"/>
      <c r="Q6" s="8"/>
      <c r="R6" s="8"/>
    </row>
    <row r="7" spans="2:18" x14ac:dyDescent="0.35">
      <c r="C7" s="17" t="s">
        <v>1</v>
      </c>
      <c r="D7" s="17"/>
      <c r="E7" s="17" t="s">
        <v>32</v>
      </c>
      <c r="F7" s="17"/>
      <c r="G7" s="17"/>
      <c r="H7" s="17"/>
      <c r="I7" s="29"/>
      <c r="L7">
        <v>0.35</v>
      </c>
      <c r="P7" s="8"/>
      <c r="Q7" s="8"/>
      <c r="R7" s="8"/>
    </row>
    <row r="8" spans="2:18" x14ac:dyDescent="0.35">
      <c r="C8" s="17">
        <v>150</v>
      </c>
      <c r="D8" s="17" t="s">
        <v>2</v>
      </c>
      <c r="E8" s="17"/>
      <c r="F8" s="17"/>
      <c r="G8" s="17"/>
      <c r="H8" s="17"/>
      <c r="I8" s="29"/>
      <c r="L8" s="2"/>
    </row>
    <row r="9" spans="2:18" ht="16" x14ac:dyDescent="0.4">
      <c r="I9" s="29"/>
      <c r="L9" s="3" t="s">
        <v>14</v>
      </c>
      <c r="N9" s="3" t="s">
        <v>15</v>
      </c>
      <c r="O9" s="4"/>
      <c r="P9" s="10" t="s">
        <v>27</v>
      </c>
      <c r="Q9" s="10"/>
      <c r="R9" s="9"/>
    </row>
    <row r="10" spans="2:18" x14ac:dyDescent="0.35">
      <c r="B10" s="25" t="s">
        <v>0</v>
      </c>
      <c r="C10" s="24" t="s">
        <v>3</v>
      </c>
      <c r="D10" s="24"/>
      <c r="G10" s="19" t="s">
        <v>4</v>
      </c>
      <c r="H10" s="19"/>
      <c r="I10" s="30"/>
      <c r="L10" s="6">
        <f>L7*G14^2</f>
        <v>456.40432098765416</v>
      </c>
      <c r="N10" s="5">
        <f>L10*G14/1000</f>
        <v>16.481267146776396</v>
      </c>
      <c r="P10" s="11">
        <f>1300+G11</f>
        <v>1633.3333333333333</v>
      </c>
      <c r="Q10" s="10" t="s">
        <v>28</v>
      </c>
      <c r="R10" s="9"/>
    </row>
    <row r="11" spans="2:18" x14ac:dyDescent="0.35">
      <c r="C11" s="24">
        <v>50</v>
      </c>
      <c r="D11" s="24" t="s">
        <v>13</v>
      </c>
      <c r="G11" s="20">
        <f>C11*1000/C8</f>
        <v>333.33333333333331</v>
      </c>
      <c r="H11" s="19" t="s">
        <v>5</v>
      </c>
      <c r="I11" s="30"/>
    </row>
    <row r="12" spans="2:18" ht="16" x14ac:dyDescent="0.4">
      <c r="C12" s="1">
        <f>100*(C11-L16)/C11</f>
        <v>31.485075445816218</v>
      </c>
      <c r="I12" s="29"/>
      <c r="L12" s="14" t="s">
        <v>17</v>
      </c>
      <c r="P12" s="3" t="s">
        <v>29</v>
      </c>
      <c r="R12" s="12" t="s">
        <v>30</v>
      </c>
    </row>
    <row r="13" spans="2:18" ht="17" customHeight="1" x14ac:dyDescent="0.35">
      <c r="B13" s="26" t="s">
        <v>33</v>
      </c>
      <c r="C13" s="21" t="s">
        <v>9</v>
      </c>
      <c r="D13" s="22"/>
      <c r="E13" s="22"/>
      <c r="F13" s="22"/>
      <c r="G13" s="18"/>
      <c r="H13" s="18"/>
      <c r="I13" s="30"/>
      <c r="L13" s="5">
        <f>C17/C14*N10</f>
        <v>25.355795610425226</v>
      </c>
      <c r="P13" s="13">
        <f>R5*P10*9.81</f>
        <v>160.22999999999999</v>
      </c>
      <c r="R13" s="5">
        <f>P13*C17/3600</f>
        <v>8.9016666666666655</v>
      </c>
    </row>
    <row r="14" spans="2:18" x14ac:dyDescent="0.35">
      <c r="C14" s="18">
        <v>130</v>
      </c>
      <c r="D14" s="18" t="s">
        <v>6</v>
      </c>
      <c r="E14" s="18"/>
      <c r="F14" s="18"/>
      <c r="G14" s="23">
        <f>C14/3.6</f>
        <v>36.111111111111107</v>
      </c>
      <c r="H14" s="18" t="s">
        <v>11</v>
      </c>
      <c r="I14" s="30"/>
    </row>
    <row r="15" spans="2:18" ht="16" x14ac:dyDescent="0.4">
      <c r="I15" s="29"/>
      <c r="L15" s="15" t="s">
        <v>31</v>
      </c>
    </row>
    <row r="16" spans="2:18" ht="18.5" x14ac:dyDescent="0.45">
      <c r="B16" s="28" t="s">
        <v>34</v>
      </c>
      <c r="C16" s="27" t="s">
        <v>8</v>
      </c>
      <c r="D16" s="27"/>
      <c r="L16" s="16">
        <f>L13+R13</f>
        <v>34.257462277091889</v>
      </c>
      <c r="O16" s="33" t="s">
        <v>36</v>
      </c>
    </row>
    <row r="17" spans="3:11" x14ac:dyDescent="0.35">
      <c r="C17" s="27">
        <v>200</v>
      </c>
      <c r="D17" s="27" t="s">
        <v>7</v>
      </c>
    </row>
    <row r="19" spans="3:11" ht="18.5" x14ac:dyDescent="0.45">
      <c r="J19" s="34">
        <f>C11</f>
        <v>50</v>
      </c>
      <c r="K19" s="33" t="s">
        <v>12</v>
      </c>
    </row>
    <row r="21" spans="3:11" ht="18.5" x14ac:dyDescent="0.45">
      <c r="C21" s="31" t="s">
        <v>10</v>
      </c>
      <c r="D21" s="17"/>
      <c r="E21" s="17"/>
      <c r="G21" s="32">
        <f>C11/(N10/C14+P13/3600)</f>
        <v>291.9072031405853</v>
      </c>
      <c r="H21" s="31" t="s">
        <v>7</v>
      </c>
    </row>
    <row r="22" spans="3:11" x14ac:dyDescent="0.35">
      <c r="E22" s="29"/>
    </row>
  </sheetData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Spinner 2">
              <controlPr defaultSize="0" autoPict="0">
                <anchor moveWithCells="1" siz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2</xdr:col>
                    <xdr:colOff>0</xdr:colOff>
                    <xdr:row>11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" name="Spinner 3">
              <controlPr defaultSize="0" autoPict="0">
                <anchor moveWithCells="1" sizeWithCells="1">
                  <from>
                    <xdr:col>0</xdr:col>
                    <xdr:colOff>666750</xdr:colOff>
                    <xdr:row>13</xdr:row>
                    <xdr:rowOff>0</xdr:rowOff>
                  </from>
                  <to>
                    <xdr:col>2</xdr:col>
                    <xdr:colOff>6350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Spinner 4">
              <controlPr defaultSize="0" autoPict="0">
                <anchor moveWithCells="1" sizeWithCells="1">
                  <from>
                    <xdr:col>1</xdr:col>
                    <xdr:colOff>0</xdr:colOff>
                    <xdr:row>16</xdr:row>
                    <xdr:rowOff>12700</xdr:rowOff>
                  </from>
                  <to>
                    <xdr:col>2</xdr:col>
                    <xdr:colOff>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Drop Down 6">
              <controlPr defaultSize="0" autoLine="0" autoPict="0">
                <anchor moveWithCells="1">
                  <from>
                    <xdr:col>16</xdr:col>
                    <xdr:colOff>0</xdr:colOff>
                    <xdr:row>3</xdr:row>
                    <xdr:rowOff>177800</xdr:rowOff>
                  </from>
                  <to>
                    <xdr:col>17</xdr:col>
                    <xdr:colOff>82550</xdr:colOff>
                    <xdr:row>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42374-A24F-4819-9694-83EE6D18947E}">
  <dimension ref="B3:G12"/>
  <sheetViews>
    <sheetView workbookViewId="0">
      <selection activeCell="E20" sqref="E20"/>
    </sheetView>
  </sheetViews>
  <sheetFormatPr baseColWidth="10" defaultRowHeight="14.5" x14ac:dyDescent="0.35"/>
  <sheetData>
    <row r="3" spans="2:7" x14ac:dyDescent="0.35">
      <c r="D3" t="s">
        <v>22</v>
      </c>
      <c r="E3" t="s">
        <v>23</v>
      </c>
    </row>
    <row r="4" spans="2:7" x14ac:dyDescent="0.35">
      <c r="B4" s="7">
        <v>1</v>
      </c>
      <c r="C4" s="7" t="s">
        <v>24</v>
      </c>
      <c r="D4" s="7">
        <v>0.36</v>
      </c>
      <c r="E4" s="7">
        <v>1.98</v>
      </c>
      <c r="F4" s="7">
        <v>1500</v>
      </c>
      <c r="G4">
        <v>2</v>
      </c>
    </row>
    <row r="5" spans="2:7" x14ac:dyDescent="0.35">
      <c r="B5" s="7">
        <v>2</v>
      </c>
      <c r="C5" s="7" t="s">
        <v>25</v>
      </c>
      <c r="D5" s="7">
        <v>0.3</v>
      </c>
      <c r="E5" s="7">
        <v>2.19</v>
      </c>
      <c r="F5" s="7">
        <v>1300</v>
      </c>
    </row>
    <row r="6" spans="2:7" x14ac:dyDescent="0.35">
      <c r="B6" s="7">
        <v>3</v>
      </c>
      <c r="C6" s="7" t="s">
        <v>26</v>
      </c>
      <c r="D6" s="7">
        <v>0.4</v>
      </c>
      <c r="E6" s="7">
        <v>2.42</v>
      </c>
      <c r="F6" s="7">
        <v>2000</v>
      </c>
    </row>
    <row r="9" spans="2:7" x14ac:dyDescent="0.35">
      <c r="B9" s="7">
        <v>1</v>
      </c>
      <c r="C9" s="7" t="s">
        <v>18</v>
      </c>
      <c r="D9" s="7">
        <v>0.01</v>
      </c>
      <c r="G9">
        <v>1</v>
      </c>
    </row>
    <row r="10" spans="2:7" x14ac:dyDescent="0.35">
      <c r="B10" s="7">
        <v>2</v>
      </c>
      <c r="C10" s="7" t="s">
        <v>19</v>
      </c>
      <c r="D10" s="7">
        <v>0.02</v>
      </c>
    </row>
    <row r="11" spans="2:7" x14ac:dyDescent="0.35">
      <c r="B11" s="7">
        <v>3</v>
      </c>
      <c r="C11" s="7" t="s">
        <v>20</v>
      </c>
      <c r="D11" s="7">
        <v>0.04</v>
      </c>
    </row>
    <row r="12" spans="2:7" x14ac:dyDescent="0.35">
      <c r="B12" s="7">
        <v>4</v>
      </c>
      <c r="C12" s="7" t="s">
        <v>21</v>
      </c>
      <c r="D12" s="7">
        <v>0.15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Volker Torgau</dc:creator>
  <cp:lastModifiedBy>Volker Torgau</cp:lastModifiedBy>
  <dcterms:created xsi:type="dcterms:W3CDTF">2024-11-13T17:07:00Z</dcterms:created>
  <dcterms:modified xsi:type="dcterms:W3CDTF">2024-11-14T21:15:21Z</dcterms:modified>
</cp:coreProperties>
</file>